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nelkhech\appdata\local\bentley\projectwise\workingdir\ohiodot-pw.bentley.com_ohiodot-pw-02\nada.elkhechen@dot.ohio.gov\d0444386\"/>
    </mc:Choice>
  </mc:AlternateContent>
  <xr:revisionPtr revIDLastSave="0" documentId="13_ncr:1_{A5D50391-DC63-4F9F-B092-786C5E596004}" xr6:coauthVersionLast="47" xr6:coauthVersionMax="47" xr10:uidLastSave="{00000000-0000-0000-0000-000000000000}"/>
  <bookViews>
    <workbookView xWindow="3195" yWindow="3195" windowWidth="21600" windowHeight="11295" activeTab="2" xr2:uid="{72151FD2-BD73-42F8-9337-1AE3F7C8C8CE}"/>
  </bookViews>
  <sheets>
    <sheet name="PROJECT DATA" sheetId="3" r:id="rId1"/>
    <sheet name="BMP" sheetId="1" r:id="rId2"/>
    <sheet name="ITEMS 659 &amp; 670" sheetId="2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3" i="2" l="1"/>
  <c r="D4" i="2"/>
  <c r="D2" i="2"/>
  <c r="B4" i="2"/>
  <c r="C4" i="2" s="1"/>
  <c r="C3" i="2"/>
  <c r="B3" i="2"/>
  <c r="B2" i="2"/>
  <c r="C2" i="2" s="1"/>
  <c r="K15" i="1" l="1"/>
  <c r="K17" i="1"/>
  <c r="K12" i="1"/>
  <c r="K9" i="1"/>
  <c r="K8" i="1"/>
  <c r="K14" i="1"/>
  <c r="K13" i="1"/>
  <c r="K11" i="1"/>
  <c r="K10" i="1"/>
  <c r="K7" i="1"/>
  <c r="K5" i="1"/>
  <c r="K6" i="1"/>
  <c r="K4" i="1"/>
  <c r="K3" i="1"/>
  <c r="K16" i="1" l="1"/>
</calcChain>
</file>

<file path=xl/sharedStrings.xml><?xml version="1.0" encoding="utf-8"?>
<sst xmlns="http://schemas.openxmlformats.org/spreadsheetml/2006/main" count="60" uniqueCount="55">
  <si>
    <t>BMP</t>
  </si>
  <si>
    <t>LATITUDE/LONGITUDE</t>
  </si>
  <si>
    <t>BEGIN</t>
  </si>
  <si>
    <t>END</t>
  </si>
  <si>
    <t>BEGIN 
STATION</t>
  </si>
  <si>
    <t>END
STATION</t>
  </si>
  <si>
    <t>VFS
WIDTH
(FT)</t>
  </si>
  <si>
    <t>EDA TREATMENT
CREDIT 
(AC)</t>
  </si>
  <si>
    <t>VEGETATED FILTER STRIP 1</t>
  </si>
  <si>
    <t>VEGETATED FILTER STRIP 2</t>
  </si>
  <si>
    <t>VEGETATED FILTER STRIP 3</t>
  </si>
  <si>
    <t>VEGETATED FILTER STRIP 4</t>
  </si>
  <si>
    <t>VEGETATED FILTER STRIP 5</t>
  </si>
  <si>
    <t>VEGETATED FILTER STRIP 6</t>
  </si>
  <si>
    <t>VEGETATED FILTER STRIP 7</t>
  </si>
  <si>
    <t>VEGETATED FILTER STRIP 8</t>
  </si>
  <si>
    <t>VEGETATED FILTER STRIP 9</t>
  </si>
  <si>
    <t>BMP TYPE</t>
  </si>
  <si>
    <t>ITEM 670 - SLOPE EROSION PROTECTION
(SY)</t>
  </si>
  <si>
    <t>ITEM 659 - TOPSOIL, 4"
(CY)</t>
  </si>
  <si>
    <t>TOTAL EDA TREATMENT =</t>
  </si>
  <si>
    <t xml:space="preserve">TREATMENT CREDIT REQUIRED = </t>
  </si>
  <si>
    <t>FILTER STRIP AREA
(SF)</t>
  </si>
  <si>
    <t>PAVEMENT
AREA
(SF)</t>
  </si>
  <si>
    <t>PROJECT EARTH DISTURBED AREA:</t>
  </si>
  <si>
    <t>TOTAL AREA (RIGHT-OF-WAY):</t>
  </si>
  <si>
    <t>NOTICE OF INTENT EARTH DISTURBED AREA:</t>
  </si>
  <si>
    <t>ESTIMATED CONTRACTOR EARTH DISTURBED AREA:</t>
  </si>
  <si>
    <t>IMPERVIOUS (PAVED) AREA FOR PRE-CONSTRUCTION SITE:</t>
  </si>
  <si>
    <t>IMPERVIOUS (PAVED) AREA FOR POST-CONSTRUCTION SITE:</t>
  </si>
  <si>
    <t>RUNOFF FOR COEFFICIENT FOR PRE-CONSTRUCTION SITE:</t>
  </si>
  <si>
    <t>RUNOFF FOR COEFFICIENT FOR POST-CONSTRUCTION SITE:</t>
  </si>
  <si>
    <t>POST CONSTRUCTION BMP: VEGETATED FILTER STRIPS WERE PROVIDED TO MEET NPDES POST-CONSTRUCTION REQUIREMENTS.</t>
  </si>
  <si>
    <t>PROJECT DATA</t>
  </si>
  <si>
    <t>47.25 AC</t>
  </si>
  <si>
    <t>VEGETATED FILTER STRIP 10</t>
  </si>
  <si>
    <t>VEGETATED FILTER STRIP 11</t>
  </si>
  <si>
    <t>VEGETATED FILTER STRIP 12</t>
  </si>
  <si>
    <t>VEGETATED FILTER STRIP 13</t>
  </si>
  <si>
    <t>---</t>
  </si>
  <si>
    <t>1261+61.50</t>
  </si>
  <si>
    <t>9.55 AC</t>
  </si>
  <si>
    <t>0.10 AC</t>
  </si>
  <si>
    <t>9.65 AC</t>
  </si>
  <si>
    <t>SUBSEQUENT RECEIVING WATERS:                                                  RACCOON CREEK, SANDUSKY BAY</t>
  </si>
  <si>
    <t>IMMEDIATE RECEIVING WATERS:      ROADSIDE DITCHES, BUCK CREEK, LITTLE RACCOON CREEK</t>
  </si>
  <si>
    <t>1064+00.00</t>
  </si>
  <si>
    <t>1129+75.00</t>
  </si>
  <si>
    <t>1132+22.00</t>
  </si>
  <si>
    <t>1125+50.00</t>
  </si>
  <si>
    <t>1131+75.00</t>
  </si>
  <si>
    <t>1133+30.00</t>
  </si>
  <si>
    <t>1136+75.00</t>
  </si>
  <si>
    <t>17.16 AC</t>
  </si>
  <si>
    <t>ITEM 659 - SEEDING AND MULCHING
(SY)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</si>
</sst>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&quot;+&quot;00.00"/>
    <numFmt numFmtId="165" formatCode="0.000000"/>
  </numFmts>
  <fonts count="5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1"/>
      <color theme="1"/>
      <name val="Arial"/>
      <family val="2"/>
    </font>
    <font>
      <sz val="8"/>
      <name val="Aptos Narrow"/>
      <family val="2"/>
      <scheme val="minor"/>
    </font>
    <font>
      <sz val="1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165" fontId="0" fillId="0" borderId="1" xfId="0" applyNumberFormat="1" applyBorder="1"/>
    <xf numFmtId="0" fontId="1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" xfId="0" quotePrefix="1" applyFont="1" applyBorder="1" applyAlignment="1">
      <alignment horizontal="center"/>
    </xf>
    <xf numFmtId="0" fontId="0" fillId="0" borderId="2" xfId="0" applyBorder="1"/>
    <xf numFmtId="0" fontId="0" fillId="0" borderId="3" xfId="0" applyBorder="1" applyAlignment="1">
      <alignment horizontal="right"/>
    </xf>
    <xf numFmtId="1" fontId="0" fillId="0" borderId="1" xfId="0" applyNumberForma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1" fillId="0" borderId="5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ADB58E-61BF-4D5A-B6D4-4E86BE9FADE3}">
  <dimension ref="A1:D7"/>
  <sheetViews>
    <sheetView workbookViewId="0">
      <selection sqref="A1:D7"/>
    </sheetView>
  </sheetViews>
  <sheetFormatPr defaultRowHeight="15" x14ac:dyDescent="0.25"/>
  <cols>
    <col min="1" max="1" width="53.7109375" customWidth="1"/>
    <col min="3" max="3" width="65.7109375" customWidth="1"/>
    <col min="4" max="4" width="14.28515625" customWidth="1"/>
  </cols>
  <sheetData>
    <row r="1" spans="1:4" x14ac:dyDescent="0.25">
      <c r="A1" s="17" t="s">
        <v>33</v>
      </c>
      <c r="B1" s="17"/>
      <c r="C1" s="17"/>
      <c r="D1" s="17"/>
    </row>
    <row r="2" spans="1:4" ht="15.95" customHeight="1" x14ac:dyDescent="0.25">
      <c r="A2" s="13" t="s">
        <v>25</v>
      </c>
      <c r="B2" s="14" t="s">
        <v>34</v>
      </c>
      <c r="C2" s="13" t="s">
        <v>30</v>
      </c>
      <c r="D2" s="14">
        <v>0.45</v>
      </c>
    </row>
    <row r="3" spans="1:4" ht="15.95" customHeight="1" x14ac:dyDescent="0.25">
      <c r="A3" s="13" t="s">
        <v>24</v>
      </c>
      <c r="B3" s="14" t="s">
        <v>41</v>
      </c>
      <c r="C3" s="13" t="s">
        <v>31</v>
      </c>
      <c r="D3" s="14">
        <v>0.45</v>
      </c>
    </row>
    <row r="4" spans="1:4" ht="15.95" customHeight="1" x14ac:dyDescent="0.25">
      <c r="A4" s="13" t="s">
        <v>27</v>
      </c>
      <c r="B4" s="14" t="s">
        <v>42</v>
      </c>
      <c r="C4" s="18" t="s">
        <v>32</v>
      </c>
      <c r="D4" s="19"/>
    </row>
    <row r="5" spans="1:4" ht="15.95" customHeight="1" x14ac:dyDescent="0.25">
      <c r="A5" s="13" t="s">
        <v>26</v>
      </c>
      <c r="B5" s="14" t="s">
        <v>43</v>
      </c>
      <c r="C5" s="20"/>
      <c r="D5" s="21"/>
    </row>
    <row r="6" spans="1:4" ht="15.95" customHeight="1" x14ac:dyDescent="0.25">
      <c r="A6" s="13" t="s">
        <v>28</v>
      </c>
      <c r="B6" s="14" t="s">
        <v>53</v>
      </c>
      <c r="C6" s="22" t="s">
        <v>45</v>
      </c>
      <c r="D6" s="23"/>
    </row>
    <row r="7" spans="1:4" ht="15.95" customHeight="1" x14ac:dyDescent="0.25">
      <c r="A7" s="13" t="s">
        <v>29</v>
      </c>
      <c r="B7" s="14" t="s">
        <v>53</v>
      </c>
      <c r="C7" s="22" t="s">
        <v>44</v>
      </c>
      <c r="D7" s="23"/>
    </row>
  </sheetData>
  <mergeCells count="4">
    <mergeCell ref="A1:D1"/>
    <mergeCell ref="C4:D5"/>
    <mergeCell ref="C6:D6"/>
    <mergeCell ref="C7:D7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8515C4-1BE9-4ED5-AA8B-0AB635F804DC}">
  <dimension ref="A1:K20"/>
  <sheetViews>
    <sheetView zoomScale="110" zoomScaleNormal="110" workbookViewId="0">
      <pane ySplit="2" topLeftCell="A3" activePane="bottomLeft" state="frozen"/>
      <selection pane="bottomLeft" sqref="A1:K17"/>
    </sheetView>
  </sheetViews>
  <sheetFormatPr defaultRowHeight="15" x14ac:dyDescent="0.25"/>
  <cols>
    <col min="1" max="1" width="24.5703125" customWidth="1"/>
    <col min="2" max="5" width="12.7109375" customWidth="1"/>
    <col min="6" max="7" width="12.7109375" style="1" customWidth="1"/>
    <col min="8" max="10" width="12.7109375" customWidth="1"/>
    <col min="11" max="11" width="16.7109375" customWidth="1"/>
  </cols>
  <sheetData>
    <row r="1" spans="1:11" ht="15.75" customHeight="1" x14ac:dyDescent="0.25">
      <c r="A1" s="32" t="s">
        <v>0</v>
      </c>
      <c r="B1" s="26" t="s">
        <v>1</v>
      </c>
      <c r="C1" s="29"/>
      <c r="D1" s="29"/>
      <c r="E1" s="27"/>
      <c r="F1" s="24" t="s">
        <v>4</v>
      </c>
      <c r="G1" s="24" t="s">
        <v>5</v>
      </c>
      <c r="H1" s="24" t="s">
        <v>6</v>
      </c>
      <c r="I1" s="30" t="s">
        <v>22</v>
      </c>
      <c r="J1" s="24" t="s">
        <v>23</v>
      </c>
      <c r="K1" s="24" t="s">
        <v>7</v>
      </c>
    </row>
    <row r="2" spans="1:11" ht="29.25" customHeight="1" x14ac:dyDescent="0.25">
      <c r="A2" s="32"/>
      <c r="B2" s="26" t="s">
        <v>2</v>
      </c>
      <c r="C2" s="27"/>
      <c r="D2" s="26" t="s">
        <v>3</v>
      </c>
      <c r="E2" s="27"/>
      <c r="F2" s="25"/>
      <c r="G2" s="25"/>
      <c r="H2" s="24"/>
      <c r="I2" s="31"/>
      <c r="J2" s="25"/>
      <c r="K2" s="25"/>
    </row>
    <row r="3" spans="1:11" x14ac:dyDescent="0.25">
      <c r="A3" s="4" t="s">
        <v>8</v>
      </c>
      <c r="B3" s="7">
        <v>41.318528000000001</v>
      </c>
      <c r="C3" s="7">
        <v>-82.974889000000005</v>
      </c>
      <c r="D3" s="7">
        <v>41.319693999999998</v>
      </c>
      <c r="E3" s="7">
        <v>-82.974889000000005</v>
      </c>
      <c r="F3" s="5">
        <v>104275</v>
      </c>
      <c r="G3" s="5">
        <v>104700</v>
      </c>
      <c r="H3" s="4">
        <v>15</v>
      </c>
      <c r="I3" s="11">
        <v>6431</v>
      </c>
      <c r="J3" s="11">
        <v>4636</v>
      </c>
      <c r="K3" s="6">
        <f>(I3+J3)/43560</f>
        <v>0.25406336088154269</v>
      </c>
    </row>
    <row r="4" spans="1:11" x14ac:dyDescent="0.25">
      <c r="A4" s="4" t="s">
        <v>9</v>
      </c>
      <c r="B4" s="7">
        <v>41.323694000000003</v>
      </c>
      <c r="C4" s="7">
        <v>-82.974861000000004</v>
      </c>
      <c r="D4" s="7">
        <v>41.324354999999997</v>
      </c>
      <c r="E4" s="7">
        <v>-82.974866000000006</v>
      </c>
      <c r="F4" s="5">
        <v>106160</v>
      </c>
      <c r="G4" s="5" t="s">
        <v>46</v>
      </c>
      <c r="H4" s="4">
        <v>17</v>
      </c>
      <c r="I4" s="11">
        <v>4173</v>
      </c>
      <c r="J4" s="12">
        <v>2724</v>
      </c>
      <c r="K4" s="6">
        <f>(I4+J4)/43560</f>
        <v>0.15833333333333333</v>
      </c>
    </row>
    <row r="5" spans="1:11" x14ac:dyDescent="0.25">
      <c r="A5" s="4" t="s">
        <v>10</v>
      </c>
      <c r="B5" s="7">
        <v>41.32367</v>
      </c>
      <c r="C5" s="7">
        <v>-82.974787000000006</v>
      </c>
      <c r="D5" s="7">
        <v>41.324083000000002</v>
      </c>
      <c r="E5" s="7">
        <v>-82.974777000000003</v>
      </c>
      <c r="F5" s="5">
        <v>106150</v>
      </c>
      <c r="G5" s="5">
        <v>106300</v>
      </c>
      <c r="H5" s="4">
        <v>17</v>
      </c>
      <c r="I5" s="11">
        <v>2669</v>
      </c>
      <c r="J5" s="12">
        <v>1687</v>
      </c>
      <c r="K5" s="6">
        <f>(I5+J5)/43560</f>
        <v>0.1</v>
      </c>
    </row>
    <row r="6" spans="1:11" x14ac:dyDescent="0.25">
      <c r="A6" s="4" t="s">
        <v>11</v>
      </c>
      <c r="B6" s="7">
        <v>41.324556000000001</v>
      </c>
      <c r="C6" s="7">
        <v>-82.974780999999993</v>
      </c>
      <c r="D6" s="7">
        <v>41.325018</v>
      </c>
      <c r="E6" s="7">
        <v>-82.974784</v>
      </c>
      <c r="F6" s="5">
        <v>106476</v>
      </c>
      <c r="G6" s="5">
        <v>106641.3</v>
      </c>
      <c r="H6" s="4">
        <v>22</v>
      </c>
      <c r="I6" s="11">
        <v>3847</v>
      </c>
      <c r="J6" s="11">
        <v>1942</v>
      </c>
      <c r="K6" s="6">
        <f>(I6+J6)/43560</f>
        <v>0.1328971533516988</v>
      </c>
    </row>
    <row r="7" spans="1:11" x14ac:dyDescent="0.25">
      <c r="A7" s="4" t="s">
        <v>12</v>
      </c>
      <c r="B7" s="7">
        <v>41.342398000000003</v>
      </c>
      <c r="C7" s="7">
        <v>-82.974581999999998</v>
      </c>
      <c r="D7" s="7">
        <v>41.343060000000001</v>
      </c>
      <c r="E7" s="7">
        <v>-82.974412000000001</v>
      </c>
      <c r="F7" s="5" t="s">
        <v>47</v>
      </c>
      <c r="G7" s="5" t="s">
        <v>48</v>
      </c>
      <c r="H7" s="4">
        <v>16</v>
      </c>
      <c r="I7" s="11">
        <v>4356</v>
      </c>
      <c r="J7" s="11">
        <v>4084</v>
      </c>
      <c r="K7" s="6">
        <f t="shared" ref="K7:K13" si="0">(I7+J7)/43560</f>
        <v>0.19375573921028466</v>
      </c>
    </row>
    <row r="8" spans="1:11" x14ac:dyDescent="0.25">
      <c r="A8" s="4" t="s">
        <v>13</v>
      </c>
      <c r="B8" s="7">
        <v>41.342008999999997</v>
      </c>
      <c r="C8" s="7">
        <v>-82.974688</v>
      </c>
      <c r="D8" s="7">
        <v>41.342982999999997</v>
      </c>
      <c r="E8" s="7">
        <v>-82.974610999999996</v>
      </c>
      <c r="F8" s="5" t="s">
        <v>49</v>
      </c>
      <c r="G8" s="5" t="s">
        <v>50</v>
      </c>
      <c r="H8" s="4">
        <v>18</v>
      </c>
      <c r="I8" s="11">
        <v>6526</v>
      </c>
      <c r="J8" s="12" t="s">
        <v>39</v>
      </c>
      <c r="K8" s="6">
        <f>I8/43560</f>
        <v>0.14981634527089072</v>
      </c>
    </row>
    <row r="9" spans="1:11" x14ac:dyDescent="0.25">
      <c r="A9" s="4" t="s">
        <v>14</v>
      </c>
      <c r="B9" s="7">
        <v>41.343353</v>
      </c>
      <c r="C9" s="7">
        <v>-82.974346999999995</v>
      </c>
      <c r="D9" s="7">
        <v>41.344290999999998</v>
      </c>
      <c r="E9" s="7">
        <v>-82.974142999999998</v>
      </c>
      <c r="F9" s="5" t="s">
        <v>51</v>
      </c>
      <c r="G9" s="5" t="s">
        <v>52</v>
      </c>
      <c r="H9" s="4">
        <v>15</v>
      </c>
      <c r="I9" s="11">
        <v>6795</v>
      </c>
      <c r="J9" s="12" t="s">
        <v>39</v>
      </c>
      <c r="K9" s="6">
        <f>I9/43560</f>
        <v>0.15599173553719009</v>
      </c>
    </row>
    <row r="10" spans="1:11" x14ac:dyDescent="0.25">
      <c r="A10" s="4" t="s">
        <v>15</v>
      </c>
      <c r="B10" s="7">
        <v>41.366021000000003</v>
      </c>
      <c r="C10" s="7">
        <v>-82.973848000000004</v>
      </c>
      <c r="D10" s="7">
        <v>41.366463000000003</v>
      </c>
      <c r="E10" s="7">
        <v>-82.973840999999993</v>
      </c>
      <c r="F10" s="5">
        <v>121593</v>
      </c>
      <c r="G10" s="5">
        <v>121755</v>
      </c>
      <c r="H10" s="4">
        <v>15</v>
      </c>
      <c r="I10" s="11">
        <v>3409</v>
      </c>
      <c r="J10" s="12">
        <v>1833</v>
      </c>
      <c r="K10" s="6">
        <f t="shared" si="0"/>
        <v>0.12033976124885216</v>
      </c>
    </row>
    <row r="11" spans="1:11" x14ac:dyDescent="0.25">
      <c r="A11" s="4" t="s">
        <v>16</v>
      </c>
      <c r="B11" s="7">
        <v>41.366079999999997</v>
      </c>
      <c r="C11" s="7">
        <v>-82.973714999999999</v>
      </c>
      <c r="D11" s="7">
        <v>41.366495999999998</v>
      </c>
      <c r="E11" s="7">
        <v>-82.973706000000007</v>
      </c>
      <c r="F11" s="5">
        <v>121616</v>
      </c>
      <c r="G11" s="5">
        <v>121767</v>
      </c>
      <c r="H11" s="4">
        <v>15</v>
      </c>
      <c r="I11" s="11">
        <v>2273</v>
      </c>
      <c r="J11" s="12">
        <v>1722</v>
      </c>
      <c r="K11" s="6">
        <f t="shared" si="0"/>
        <v>9.1712580348943987E-2</v>
      </c>
    </row>
    <row r="12" spans="1:11" x14ac:dyDescent="0.25">
      <c r="A12" s="4" t="s">
        <v>35</v>
      </c>
      <c r="B12" s="7">
        <v>41.378554999999999</v>
      </c>
      <c r="C12" s="7">
        <v>-82.973473999999996</v>
      </c>
      <c r="D12" s="7">
        <v>41.379513000000003</v>
      </c>
      <c r="E12" s="7">
        <v>-82.973451999999995</v>
      </c>
      <c r="F12" s="5" t="s">
        <v>40</v>
      </c>
      <c r="G12" s="5">
        <v>126511</v>
      </c>
      <c r="H12" s="4">
        <v>18</v>
      </c>
      <c r="I12" s="11">
        <v>6310</v>
      </c>
      <c r="J12" s="12">
        <v>3960</v>
      </c>
      <c r="K12" s="6">
        <f t="shared" si="0"/>
        <v>0.23576675849403123</v>
      </c>
    </row>
    <row r="13" spans="1:11" x14ac:dyDescent="0.25">
      <c r="A13" s="4" t="s">
        <v>36</v>
      </c>
      <c r="B13" s="7">
        <v>41.397871000000002</v>
      </c>
      <c r="C13" s="7">
        <v>-82.973279000000005</v>
      </c>
      <c r="D13" s="7">
        <v>41.398335000000003</v>
      </c>
      <c r="E13" s="7">
        <v>-82.973275999999998</v>
      </c>
      <c r="F13" s="5">
        <v>133200</v>
      </c>
      <c r="G13" s="5">
        <v>133369</v>
      </c>
      <c r="H13" s="4">
        <v>15</v>
      </c>
      <c r="I13" s="11">
        <v>2722</v>
      </c>
      <c r="J13" s="12">
        <v>1882</v>
      </c>
      <c r="K13" s="6">
        <f t="shared" si="0"/>
        <v>0.10569329660238751</v>
      </c>
    </row>
    <row r="14" spans="1:11" x14ac:dyDescent="0.25">
      <c r="A14" s="4" t="s">
        <v>37</v>
      </c>
      <c r="B14" s="7">
        <v>41.397730000000003</v>
      </c>
      <c r="C14" s="7">
        <v>-82.973149000000006</v>
      </c>
      <c r="D14" s="7">
        <v>41.398491</v>
      </c>
      <c r="E14" s="7">
        <v>-82.973122000000004</v>
      </c>
      <c r="F14" s="5">
        <v>133150</v>
      </c>
      <c r="G14" s="5">
        <v>133427</v>
      </c>
      <c r="H14" s="4">
        <v>22</v>
      </c>
      <c r="I14" s="11">
        <v>6480</v>
      </c>
      <c r="J14" s="12">
        <v>3115</v>
      </c>
      <c r="K14" s="6">
        <f t="shared" ref="K14:K15" si="1">(I14+J14)/43560</f>
        <v>0.22027089072543618</v>
      </c>
    </row>
    <row r="15" spans="1:11" x14ac:dyDescent="0.25">
      <c r="A15" s="4" t="s">
        <v>38</v>
      </c>
      <c r="B15" s="7">
        <v>41.399076000000001</v>
      </c>
      <c r="C15" s="7">
        <v>-82.973247000000001</v>
      </c>
      <c r="D15" s="7">
        <v>41.399493999999997</v>
      </c>
      <c r="E15" s="7">
        <v>-82.973241000000002</v>
      </c>
      <c r="F15" s="5">
        <v>133640</v>
      </c>
      <c r="G15" s="5">
        <v>133792</v>
      </c>
      <c r="H15" s="4">
        <v>15</v>
      </c>
      <c r="I15" s="11">
        <v>2220</v>
      </c>
      <c r="J15" s="12">
        <v>1648</v>
      </c>
      <c r="K15" s="6">
        <f t="shared" si="1"/>
        <v>8.8797061524334253E-2</v>
      </c>
    </row>
    <row r="16" spans="1:11" x14ac:dyDescent="0.25">
      <c r="H16" s="28" t="s">
        <v>20</v>
      </c>
      <c r="I16" s="28"/>
      <c r="J16" s="28"/>
      <c r="K16" s="10">
        <f>SUM(K3:K15)</f>
        <v>2.0074380165289258</v>
      </c>
    </row>
    <row r="17" spans="7:11" x14ac:dyDescent="0.25">
      <c r="G17" s="28" t="s">
        <v>21</v>
      </c>
      <c r="H17" s="28"/>
      <c r="I17" s="28"/>
      <c r="J17" s="28"/>
      <c r="K17" s="10">
        <f>9.65*0.2</f>
        <v>1.9300000000000002</v>
      </c>
    </row>
    <row r="18" spans="7:11" x14ac:dyDescent="0.25">
      <c r="H18" s="8"/>
      <c r="I18" s="8"/>
      <c r="J18" s="8"/>
      <c r="K18" s="9"/>
    </row>
    <row r="19" spans="7:11" x14ac:dyDescent="0.25">
      <c r="H19" s="8"/>
      <c r="I19" s="8"/>
      <c r="J19" s="8"/>
      <c r="K19" s="9"/>
    </row>
    <row r="20" spans="7:11" x14ac:dyDescent="0.25">
      <c r="H20" s="8"/>
      <c r="I20" s="8"/>
      <c r="J20" s="8"/>
      <c r="K20" s="9"/>
    </row>
  </sheetData>
  <mergeCells count="12">
    <mergeCell ref="A1:A2"/>
    <mergeCell ref="H16:J16"/>
    <mergeCell ref="F1:F2"/>
    <mergeCell ref="G1:G2"/>
    <mergeCell ref="H1:H2"/>
    <mergeCell ref="J1:J2"/>
    <mergeCell ref="K1:K2"/>
    <mergeCell ref="D2:E2"/>
    <mergeCell ref="B2:C2"/>
    <mergeCell ref="G17:J17"/>
    <mergeCell ref="B1:E1"/>
    <mergeCell ref="I1:I2"/>
  </mergeCells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CE59CD-A08D-4FD9-955F-E1D231D670F1}">
  <dimension ref="A1:D4"/>
  <sheetViews>
    <sheetView tabSelected="1" workbookViewId="0">
      <selection sqref="A1:D4"/>
    </sheetView>
  </sheetViews>
  <sheetFormatPr defaultRowHeight="15" x14ac:dyDescent="0.25"/>
  <cols>
    <col min="1" max="3" width="23.7109375" style="1" customWidth="1"/>
    <col min="4" max="4" width="22.5703125" customWidth="1"/>
  </cols>
  <sheetData>
    <row r="1" spans="1:4" ht="46.5" customHeight="1" x14ac:dyDescent="0.25">
      <c r="A1" s="2" t="s">
        <v>17</v>
      </c>
      <c r="B1" s="3" t="s">
        <v>18</v>
      </c>
      <c r="C1" s="3" t="s">
        <v>19</v>
      </c>
      <c r="D1" s="3" t="s">
        <v>54</v>
      </c>
    </row>
    <row r="2" spans="1:4" x14ac:dyDescent="0.25">
      <c r="A2" s="4" t="s">
        <v>9</v>
      </c>
      <c r="B2" s="15">
        <f>4173/9</f>
        <v>463.66666666666669</v>
      </c>
      <c r="C2" s="6">
        <f>B2*(4/36)</f>
        <v>51.518518518518519</v>
      </c>
      <c r="D2" s="15">
        <f>B2</f>
        <v>463.66666666666669</v>
      </c>
    </row>
    <row r="3" spans="1:4" x14ac:dyDescent="0.25">
      <c r="A3" s="4" t="s">
        <v>10</v>
      </c>
      <c r="B3" s="16">
        <f>2669/9</f>
        <v>296.55555555555554</v>
      </c>
      <c r="C3" s="6">
        <f t="shared" ref="C3:C4" si="0">B3*(4/36)</f>
        <v>32.950617283950614</v>
      </c>
      <c r="D3" s="15">
        <f t="shared" ref="D3:D4" si="1">B3</f>
        <v>296.55555555555554</v>
      </c>
    </row>
    <row r="4" spans="1:4" x14ac:dyDescent="0.25">
      <c r="A4" s="4" t="s">
        <v>12</v>
      </c>
      <c r="B4" s="4">
        <f>4356/9</f>
        <v>484</v>
      </c>
      <c r="C4" s="6">
        <f t="shared" si="0"/>
        <v>53.777777777777771</v>
      </c>
      <c r="D4" s="15">
        <f t="shared" si="1"/>
        <v>484</v>
      </c>
    </row>
  </sheetData>
  <phoneticPr fontId="3" type="noConversion"/>
  <pageMargins left="0.7" right="0.7" top="0.75" bottom="0.75" header="0.3" footer="0.3"/>
</worksheet>
</file>

<file path=docMetadata/LabelInfo.xml><?xml version="1.0" encoding="utf-8"?>
<clbl:labelList xmlns:clbl="http://schemas.microsoft.com/office/2020/mipLabelMetadata">
  <clbl:label id="{f920f5b4-f35a-4bd1-ab57-79db69ad10fb}" enabled="1" method="Standard" siteId="{50f8fcc4-94d8-4f07-84eb-36ed57c7c8a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PROJECT DATA</vt:lpstr>
      <vt:lpstr>BMP</vt:lpstr>
      <vt:lpstr>ITEMS 659 &amp; 670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Elkhechen, Nada</dc:creator>
  <cp:lastModifiedBy>Elkhechen, Nada</cp:lastModifiedBy>
  <dcterms:created xsi:type="dcterms:W3CDTF">2024-07-19T03:47:11Z</dcterms:created>
  <dcterms:modified xsi:type="dcterms:W3CDTF">2025-10-29T17:39:43Z</dcterms:modified>
</cp:coreProperties>
</file>